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liwalz\Documents\Regionalverband 24\Stellungnahmen\"/>
    </mc:Choice>
  </mc:AlternateContent>
  <xr:revisionPtr revIDLastSave="0" documentId="8_{27AC13BC-0515-40FA-9462-F2449DE4C884}" xr6:coauthVersionLast="47" xr6:coauthVersionMax="47" xr10:uidLastSave="{00000000-0000-0000-0000-000000000000}"/>
  <bookViews>
    <workbookView xWindow="15075" yWindow="30" windowWidth="13230" windowHeight="17160" xr2:uid="{DA2A0DFB-C01D-4D57-8704-92CCDBBECB8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1" l="1"/>
  <c r="G49" i="1"/>
  <c r="F49" i="1"/>
  <c r="G48" i="1"/>
  <c r="F48" i="1"/>
  <c r="C50" i="1"/>
  <c r="G24" i="1"/>
  <c r="F24" i="1"/>
  <c r="G29" i="1"/>
  <c r="F29" i="1"/>
  <c r="F34" i="1"/>
  <c r="G34" i="1"/>
  <c r="F36" i="1"/>
  <c r="G36" i="1"/>
  <c r="F39" i="1"/>
  <c r="G39" i="1"/>
  <c r="F42" i="1"/>
  <c r="G42" i="1"/>
  <c r="D50" i="1"/>
  <c r="E50" i="1"/>
  <c r="G50" i="1" s="1"/>
  <c r="G60" i="1" s="1"/>
  <c r="C6" i="1"/>
  <c r="G47" i="1"/>
  <c r="G41" i="1"/>
  <c r="G38" i="1"/>
  <c r="G35" i="1"/>
  <c r="G28" i="1"/>
  <c r="G46" i="1"/>
  <c r="G45" i="1"/>
  <c r="G44" i="1"/>
  <c r="G43" i="1"/>
  <c r="G40" i="1"/>
  <c r="G37" i="1"/>
  <c r="G33" i="1"/>
  <c r="G32" i="1"/>
  <c r="G30" i="1"/>
  <c r="G27" i="1"/>
  <c r="G26" i="1"/>
  <c r="G25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5" i="1"/>
  <c r="G4" i="1"/>
  <c r="G3" i="1"/>
  <c r="F47" i="1"/>
  <c r="F41" i="1"/>
  <c r="F38" i="1"/>
  <c r="F35" i="1"/>
  <c r="F28" i="1"/>
  <c r="D31" i="1"/>
  <c r="E31" i="1"/>
  <c r="G31" i="1" s="1"/>
  <c r="G59" i="1" s="1"/>
  <c r="D6" i="1"/>
  <c r="E6" i="1"/>
  <c r="G6" i="1" s="1"/>
  <c r="G58" i="1" s="1"/>
  <c r="F46" i="1"/>
  <c r="F45" i="1"/>
  <c r="F44" i="1"/>
  <c r="F43" i="1"/>
  <c r="F40" i="1"/>
  <c r="F37" i="1"/>
  <c r="F33" i="1"/>
  <c r="F32" i="1"/>
  <c r="F30" i="1"/>
  <c r="F27" i="1"/>
  <c r="F26" i="1"/>
  <c r="F25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5" i="1"/>
  <c r="F4" i="1"/>
  <c r="F3" i="1"/>
  <c r="F50" i="1" l="1"/>
  <c r="F6" i="1"/>
  <c r="C52" i="1"/>
  <c r="D53" i="1"/>
  <c r="D55" i="1" s="1"/>
  <c r="E53" i="1"/>
  <c r="E55" i="1" s="1"/>
  <c r="F31" i="1"/>
  <c r="F59" i="1" s="1"/>
  <c r="G56" i="1"/>
  <c r="F58" i="1" l="1"/>
  <c r="F56" i="1"/>
  <c r="E60" i="1"/>
  <c r="E59" i="1"/>
  <c r="F60" i="1"/>
  <c r="E58" i="1"/>
</calcChain>
</file>

<file path=xl/sharedStrings.xml><?xml version="1.0" encoding="utf-8"?>
<sst xmlns="http://schemas.openxmlformats.org/spreadsheetml/2006/main" count="163" uniqueCount="113">
  <si>
    <t>WEA-435-001 Betenbrunn</t>
  </si>
  <si>
    <t>WEA-435-002 Hochbühl</t>
  </si>
  <si>
    <t>WEA-435-003 Gehrenberg</t>
  </si>
  <si>
    <t>WEA-436-004 Altdorfer Wald - Erbisreuter Wald</t>
  </si>
  <si>
    <t>WEA-436-005 Altmannshofen</t>
  </si>
  <si>
    <t>WEA-436-006 Baniswald</t>
  </si>
  <si>
    <t>WEA-436-007 Osterhofen</t>
  </si>
  <si>
    <t>WEA-436-009 Altdorfer Wald - Grunder Wald</t>
  </si>
  <si>
    <t>WEA-436-010 Altdorfer Wald Süd</t>
  </si>
  <si>
    <t>WEA-436-011 Ratzenried Ost</t>
  </si>
  <si>
    <t>WEA-436-012 Aichstetten Ost</t>
  </si>
  <si>
    <t>WEA-436-013 In den Mösern/Enkenhofener Wald</t>
  </si>
  <si>
    <t>WEA-436-015 Kißlegg Ost-1</t>
  </si>
  <si>
    <t>WEA-436-017 Königsegg</t>
  </si>
  <si>
    <t>WEA-436-018 Osterholz</t>
  </si>
  <si>
    <t>WEA-436-019 Urbach</t>
  </si>
  <si>
    <t>WEA-436-022 Fleischwangen Nord</t>
  </si>
  <si>
    <t>WEA-436-024 Ebersbach Nordwest</t>
  </si>
  <si>
    <t>WEA-436-026 Aitrach West</t>
  </si>
  <si>
    <t>WEA-436-027 Illerwinkel</t>
  </si>
  <si>
    <t>WEA-436-028 Mailand (Leutkirch Stadtwald)</t>
  </si>
  <si>
    <t>WEA-436-030 Diepoldshofener Wald</t>
  </si>
  <si>
    <t>WEA-436-036 Röschenwald</t>
  </si>
  <si>
    <t>WEA-437-001 Ostrach-West</t>
  </si>
  <si>
    <t>WEA-437-002 Hoßkirch-Ostrach</t>
  </si>
  <si>
    <t>WEA-437-006 Pfullendorf-Hilpensberg</t>
  </si>
  <si>
    <t>WEA-437-007 Bad Saulgau - Steinbronnen-1</t>
  </si>
  <si>
    <t>WEA-437-009 Bad Saulgau - Kleintissen</t>
  </si>
  <si>
    <t>WEA-437-011 Messkirch - Leibertingen</t>
  </si>
  <si>
    <t>WEA-437-014 Bingen-Nord</t>
  </si>
  <si>
    <t>WEA-437-019 Gammertingen – Ost</t>
  </si>
  <si>
    <t>WEA-437-020 Inneringen – Nordost</t>
  </si>
  <si>
    <t>WEA-436-031 Beurener Berg</t>
  </si>
  <si>
    <t>WEA-437-004 Krauchenwies-Ostrach</t>
  </si>
  <si>
    <t>WEA-437-008 Bad Saulgau - Steinbronnen-2</t>
  </si>
  <si>
    <t>WEA-437-013 Leibertingen - Kreenheinstetten</t>
  </si>
  <si>
    <t>ID</t>
  </si>
  <si>
    <t>Lage</t>
  </si>
  <si>
    <t>ha</t>
  </si>
  <si>
    <t>WEA max</t>
  </si>
  <si>
    <t>WEA min</t>
  </si>
  <si>
    <t xml:space="preserve">Bem. </t>
  </si>
  <si>
    <t>Ausrichtung Fläche</t>
  </si>
  <si>
    <t>zu klein max 1 Anlage</t>
  </si>
  <si>
    <t>zu klein max 1-2 Anlagen</t>
  </si>
  <si>
    <t>Lage zu 437-002</t>
  </si>
  <si>
    <t>vorh WP ?</t>
  </si>
  <si>
    <t>VRG WEA</t>
  </si>
  <si>
    <t>Summe VRG</t>
  </si>
  <si>
    <t>fürstl. Wald / östl. Teil</t>
  </si>
  <si>
    <t>Planung Naturschutz</t>
  </si>
  <si>
    <t>437-008? Konkurenz</t>
  </si>
  <si>
    <t>437-007 Konkurenz</t>
  </si>
  <si>
    <t xml:space="preserve"> neue Kiesgrube Grund/ Naturschutz</t>
  </si>
  <si>
    <t>220 - 230</t>
  </si>
  <si>
    <t>200 - 219</t>
  </si>
  <si>
    <t>ca. 220</t>
  </si>
  <si>
    <t>230 - 270</t>
  </si>
  <si>
    <t>zu klein max 1-2 Anlagen/ungeeignet</t>
  </si>
  <si>
    <t>195 - 210</t>
  </si>
  <si>
    <t>190 - 220</t>
  </si>
  <si>
    <t>200 - 220</t>
  </si>
  <si>
    <t>P Wind (W/m2)</t>
  </si>
  <si>
    <t>250 - 260</t>
  </si>
  <si>
    <t>250-260</t>
  </si>
  <si>
    <t>Flächen BO</t>
  </si>
  <si>
    <t>Flächen RV</t>
  </si>
  <si>
    <t>Flächen SIG</t>
  </si>
  <si>
    <t>Abschätzung min/max Leistung</t>
  </si>
  <si>
    <t>install Leist.</t>
  </si>
  <si>
    <t>GW el.</t>
  </si>
  <si>
    <t>Ertrag</t>
  </si>
  <si>
    <t>GWh/a</t>
  </si>
  <si>
    <t>&gt; 300</t>
  </si>
  <si>
    <t>220-240</t>
  </si>
  <si>
    <t>160 m</t>
  </si>
  <si>
    <t>WEA-436-032 Alttann - 1</t>
  </si>
  <si>
    <t>240 - 260</t>
  </si>
  <si>
    <t>190 - 210</t>
  </si>
  <si>
    <t>220 - 270</t>
  </si>
  <si>
    <t>190 ??</t>
  </si>
  <si>
    <t>WEA-436-021 Aulendorf-Ost 1+2</t>
  </si>
  <si>
    <t>300 - 330</t>
  </si>
  <si>
    <t>WEA-436-025 Aitrach Südwest</t>
  </si>
  <si>
    <t>330 - 400</t>
  </si>
  <si>
    <t>&lt; 190 / &gt;190</t>
  </si>
  <si>
    <t xml:space="preserve">190 - 220 </t>
  </si>
  <si>
    <t>200  - 230</t>
  </si>
  <si>
    <t xml:space="preserve">190 - 200 </t>
  </si>
  <si>
    <t>200 - 210</t>
  </si>
  <si>
    <t>270 - 280</t>
  </si>
  <si>
    <t>270 -280</t>
  </si>
  <si>
    <t>WEA-437-030 Hochberg-Ebersbach</t>
  </si>
  <si>
    <t>WEA-437-026 Kettenacker -Ost</t>
  </si>
  <si>
    <t>190-200</t>
  </si>
  <si>
    <t>&lt;190</t>
  </si>
  <si>
    <t>&lt;190/&gt;190</t>
  </si>
  <si>
    <t>190-220</t>
  </si>
  <si>
    <t>240 - 280</t>
  </si>
  <si>
    <t>✓</t>
  </si>
  <si>
    <t>WEA-437-003 Hoßkirch-Ostrach-Tafertsw</t>
  </si>
  <si>
    <t>WEA-437-016 Veringenstadt – Südost</t>
  </si>
  <si>
    <t>WEA-437-021 Illmensee – Südwest</t>
  </si>
  <si>
    <t xml:space="preserve">WEA-437-025 Wald </t>
  </si>
  <si>
    <t>Summe WEA</t>
  </si>
  <si>
    <t>2 Flächen</t>
  </si>
  <si>
    <t>200-210</t>
  </si>
  <si>
    <t>180 - 190</t>
  </si>
  <si>
    <t>160 - 180</t>
  </si>
  <si>
    <t>P Anlagen RVBO</t>
  </si>
  <si>
    <t>Restr. BuWe</t>
  </si>
  <si>
    <r>
      <t>P max</t>
    </r>
    <r>
      <rPr>
        <sz val="10"/>
        <color theme="1"/>
        <rFont val="Calibri"/>
        <family val="2"/>
        <scheme val="minor"/>
      </rPr>
      <t xml:space="preserve"> (GWh)</t>
    </r>
  </si>
  <si>
    <r>
      <t xml:space="preserve">P min </t>
    </r>
    <r>
      <rPr>
        <sz val="10"/>
        <color theme="1"/>
        <rFont val="Calibri"/>
        <family val="2"/>
        <scheme val="minor"/>
      </rPr>
      <t>(GWh)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</si>
</sst>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ptos Narrow"/>
      <family val="2"/>
    </font>
    <font>
      <sz val="10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7" tint="0.39994506668294322"/>
        <bgColor indexed="64"/>
      </patternFill>
    </fill>
  </fills>
  <borders count="5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20" xfId="0" applyBorder="1" applyAlignment="1">
      <alignment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2" borderId="19" xfId="0" applyFill="1" applyBorder="1"/>
    <xf numFmtId="0" fontId="0" fillId="2" borderId="17" xfId="0" applyFill="1" applyBorder="1"/>
    <xf numFmtId="0" fontId="1" fillId="2" borderId="17" xfId="0" applyFont="1" applyFill="1" applyBorder="1"/>
    <xf numFmtId="0" fontId="0" fillId="2" borderId="18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20" xfId="0" applyFill="1" applyBorder="1"/>
    <xf numFmtId="0" fontId="0" fillId="2" borderId="21" xfId="0" applyFill="1" applyBorder="1"/>
    <xf numFmtId="0" fontId="1" fillId="2" borderId="21" xfId="0" applyFont="1" applyFill="1" applyBorder="1"/>
    <xf numFmtId="0" fontId="2" fillId="0" borderId="7" xfId="0" applyFont="1" applyBorder="1"/>
    <xf numFmtId="0" fontId="2" fillId="0" borderId="10" xfId="0" applyFont="1" applyBorder="1"/>
    <xf numFmtId="0" fontId="2" fillId="2" borderId="18" xfId="0" applyFont="1" applyFill="1" applyBorder="1"/>
    <xf numFmtId="0" fontId="2" fillId="0" borderId="4" xfId="0" applyFont="1" applyBorder="1"/>
    <xf numFmtId="0" fontId="2" fillId="2" borderId="22" xfId="0" applyFont="1" applyFill="1" applyBorder="1"/>
    <xf numFmtId="0" fontId="0" fillId="0" borderId="23" xfId="0" applyBorder="1" applyAlignment="1">
      <alignment wrapText="1"/>
    </xf>
    <xf numFmtId="0" fontId="0" fillId="0" borderId="24" xfId="0" applyBorder="1"/>
    <xf numFmtId="0" fontId="0" fillId="0" borderId="24" xfId="0" applyBorder="1" applyAlignment="1">
      <alignment horizontal="right"/>
    </xf>
    <xf numFmtId="49" fontId="0" fillId="0" borderId="24" xfId="0" applyNumberFormat="1" applyBorder="1" applyAlignment="1">
      <alignment horizontal="right" wrapText="1"/>
    </xf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2" fillId="0" borderId="28" xfId="0" applyFont="1" applyBorder="1"/>
    <xf numFmtId="0" fontId="0" fillId="0" borderId="29" xfId="0" applyBorder="1" applyAlignment="1">
      <alignment horizontal="right"/>
    </xf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3" borderId="24" xfId="0" applyFill="1" applyBorder="1"/>
    <xf numFmtId="0" fontId="0" fillId="0" borderId="19" xfId="0" applyBorder="1"/>
    <xf numFmtId="0" fontId="0" fillId="0" borderId="0" xfId="0" applyAlignment="1">
      <alignment horizontal="left"/>
    </xf>
    <xf numFmtId="0" fontId="0" fillId="4" borderId="24" xfId="0" applyFill="1" applyBorder="1"/>
    <xf numFmtId="0" fontId="0" fillId="5" borderId="24" xfId="0" applyFill="1" applyBorder="1"/>
    <xf numFmtId="0" fontId="0" fillId="4" borderId="29" xfId="0" applyFill="1" applyBorder="1"/>
    <xf numFmtId="0" fontId="0" fillId="6" borderId="24" xfId="0" applyFill="1" applyBorder="1"/>
    <xf numFmtId="0" fontId="1" fillId="0" borderId="0" xfId="0" applyFont="1"/>
    <xf numFmtId="0" fontId="0" fillId="8" borderId="24" xfId="0" applyFill="1" applyBorder="1"/>
    <xf numFmtId="0" fontId="0" fillId="7" borderId="24" xfId="0" applyFill="1" applyBorder="1"/>
    <xf numFmtId="0" fontId="0" fillId="0" borderId="39" xfId="0" applyBorder="1"/>
    <xf numFmtId="0" fontId="0" fillId="0" borderId="40" xfId="0" applyBorder="1"/>
    <xf numFmtId="0" fontId="2" fillId="0" borderId="41" xfId="0" applyFont="1" applyBorder="1"/>
    <xf numFmtId="0" fontId="0" fillId="4" borderId="42" xfId="0" applyFill="1" applyBorder="1"/>
    <xf numFmtId="0" fontId="0" fillId="3" borderId="43" xfId="0" applyFill="1" applyBorder="1"/>
    <xf numFmtId="0" fontId="0" fillId="0" borderId="1" xfId="0" applyBorder="1" applyAlignment="1">
      <alignment horizontal="right"/>
    </xf>
    <xf numFmtId="0" fontId="0" fillId="0" borderId="44" xfId="0" applyBorder="1"/>
    <xf numFmtId="0" fontId="0" fillId="0" borderId="50" xfId="0" applyBorder="1"/>
    <xf numFmtId="0" fontId="0" fillId="9" borderId="30" xfId="0" applyFill="1" applyBorder="1"/>
    <xf numFmtId="0" fontId="0" fillId="9" borderId="31" xfId="0" applyFill="1" applyBorder="1"/>
    <xf numFmtId="0" fontId="1" fillId="9" borderId="31" xfId="0" applyFont="1" applyFill="1" applyBorder="1"/>
    <xf numFmtId="0" fontId="0" fillId="9" borderId="33" xfId="0" applyFill="1" applyBorder="1"/>
    <xf numFmtId="0" fontId="0" fillId="9" borderId="34" xfId="0" applyFill="1" applyBorder="1"/>
    <xf numFmtId="0" fontId="1" fillId="9" borderId="45" xfId="0" applyFont="1" applyFill="1" applyBorder="1"/>
    <xf numFmtId="0" fontId="1" fillId="9" borderId="46" xfId="0" applyFont="1" applyFill="1" applyBorder="1"/>
    <xf numFmtId="0" fontId="1" fillId="9" borderId="47" xfId="0" applyFont="1" applyFill="1" applyBorder="1"/>
    <xf numFmtId="0" fontId="0" fillId="10" borderId="2" xfId="0" applyFill="1" applyBorder="1"/>
    <xf numFmtId="0" fontId="0" fillId="10" borderId="3" xfId="0" applyFill="1" applyBorder="1"/>
    <xf numFmtId="0" fontId="0" fillId="10" borderId="48" xfId="0" applyFill="1" applyBorder="1"/>
    <xf numFmtId="165" fontId="3" fillId="10" borderId="2" xfId="0" applyNumberFormat="1" applyFont="1" applyFill="1" applyBorder="1"/>
    <xf numFmtId="165" fontId="3" fillId="10" borderId="4" xfId="0" applyNumberFormat="1" applyFont="1" applyFill="1" applyBorder="1"/>
    <xf numFmtId="0" fontId="0" fillId="10" borderId="8" xfId="0" applyFill="1" applyBorder="1"/>
    <xf numFmtId="0" fontId="0" fillId="10" borderId="9" xfId="0" applyFill="1" applyBorder="1"/>
    <xf numFmtId="0" fontId="0" fillId="10" borderId="49" xfId="0" applyFill="1" applyBorder="1"/>
    <xf numFmtId="0" fontId="0" fillId="10" borderId="10" xfId="0" applyFill="1" applyBorder="1"/>
    <xf numFmtId="0" fontId="1" fillId="10" borderId="46" xfId="0" applyFont="1" applyFill="1" applyBorder="1"/>
    <xf numFmtId="0" fontId="1" fillId="10" borderId="51" xfId="0" applyFont="1" applyFill="1" applyBorder="1"/>
    <xf numFmtId="1" fontId="0" fillId="0" borderId="0" xfId="0" applyNumberFormat="1"/>
    <xf numFmtId="0" fontId="0" fillId="5" borderId="3" xfId="0" applyFill="1" applyBorder="1"/>
    <xf numFmtId="0" fontId="0" fillId="0" borderId="4" xfId="0" applyBorder="1" applyAlignment="1">
      <alignment horizontal="left"/>
    </xf>
    <xf numFmtId="0" fontId="0" fillId="4" borderId="6" xfId="0" applyFill="1" applyBorder="1"/>
    <xf numFmtId="0" fontId="0" fillId="0" borderId="7" xfId="0" applyBorder="1" applyAlignment="1">
      <alignment horizontal="left"/>
    </xf>
    <xf numFmtId="0" fontId="0" fillId="6" borderId="6" xfId="0" applyFill="1" applyBorder="1"/>
    <xf numFmtId="0" fontId="0" fillId="3" borderId="6" xfId="0" applyFill="1" applyBorder="1"/>
    <xf numFmtId="0" fontId="0" fillId="0" borderId="10" xfId="0" applyBorder="1" applyAlignment="1">
      <alignment horizontal="left"/>
    </xf>
    <xf numFmtId="0" fontId="4" fillId="3" borderId="24" xfId="0" applyFont="1" applyFill="1" applyBorder="1"/>
    <xf numFmtId="0" fontId="0" fillId="11" borderId="9" xfId="0" applyFill="1" applyBorder="1"/>
    <xf numFmtId="0" fontId="5" fillId="0" borderId="24" xfId="0" applyFont="1" applyBorder="1"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52" xfId="0" applyBorder="1"/>
    <xf numFmtId="164" fontId="6" fillId="0" borderId="27" xfId="0" applyNumberFormat="1" applyFont="1" applyBorder="1"/>
    <xf numFmtId="164" fontId="6" fillId="0" borderId="9" xfId="0" applyNumberFormat="1" applyFont="1" applyBorder="1"/>
    <xf numFmtId="164" fontId="6" fillId="0" borderId="31" xfId="0" applyNumberFormat="1" applyFont="1" applyBorder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W/m2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2FF7-416F-B4E7-194808B29835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FF7-416F-B4E7-194808B29835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2FF7-416F-B4E7-194808B29835}"/>
              </c:ext>
            </c:extLst>
          </c:dPt>
          <c:dPt>
            <c:idx val="4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FF7-416F-B4E7-194808B29835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2FF7-416F-B4E7-194808B2983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Tabelle1!$I$52:$I$57</c:f>
              <c:strCache>
                <c:ptCount val="6"/>
                <c:pt idx="0">
                  <c:v>&gt; 300</c:v>
                </c:pt>
                <c:pt idx="1">
                  <c:v>240 - 280</c:v>
                </c:pt>
                <c:pt idx="2">
                  <c:v>220-240</c:v>
                </c:pt>
                <c:pt idx="3">
                  <c:v>190-220</c:v>
                </c:pt>
                <c:pt idx="4">
                  <c:v>&lt;190/&gt;190</c:v>
                </c:pt>
                <c:pt idx="5">
                  <c:v>&lt;190</c:v>
                </c:pt>
              </c:strCache>
            </c:strRef>
          </c:cat>
          <c:val>
            <c:numRef>
              <c:f>Tabelle1!$K$52:$K$57</c:f>
              <c:numCache>
                <c:formatCode>General</c:formatCode>
                <c:ptCount val="6"/>
                <c:pt idx="0">
                  <c:v>5</c:v>
                </c:pt>
                <c:pt idx="1">
                  <c:v>13</c:v>
                </c:pt>
                <c:pt idx="2">
                  <c:v>3</c:v>
                </c:pt>
                <c:pt idx="3">
                  <c:v>8</c:v>
                </c:pt>
                <c:pt idx="4">
                  <c:v>8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F7-416F-B4E7-194808B298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2776856"/>
        <c:axId val="57276965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Tabelle1!$I$52:$I$57</c15:sqref>
                        </c15:formulaRef>
                      </c:ext>
                    </c:extLst>
                    <c:strCache>
                      <c:ptCount val="6"/>
                      <c:pt idx="0">
                        <c:v>&gt; 300</c:v>
                      </c:pt>
                      <c:pt idx="1">
                        <c:v>240 - 280</c:v>
                      </c:pt>
                      <c:pt idx="2">
                        <c:v>220-240</c:v>
                      </c:pt>
                      <c:pt idx="3">
                        <c:v>190-220</c:v>
                      </c:pt>
                      <c:pt idx="4">
                        <c:v>&lt;190/&gt;190</c:v>
                      </c:pt>
                      <c:pt idx="5">
                        <c:v>&lt;190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Tabelle1!$J$52:$J$57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2FF7-416F-B4E7-194808B29835}"/>
                  </c:ext>
                </c:extLst>
              </c15:ser>
            </c15:filteredBarSeries>
          </c:ext>
        </c:extLst>
      </c:barChart>
      <c:catAx>
        <c:axId val="572776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2769656"/>
        <c:crosses val="autoZero"/>
        <c:auto val="1"/>
        <c:lblAlgn val="ctr"/>
        <c:lblOffset val="100"/>
        <c:noMultiLvlLbl val="0"/>
      </c:catAx>
      <c:valAx>
        <c:axId val="572769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2776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905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</xdr:colOff>
      <xdr:row>62</xdr:row>
      <xdr:rowOff>19049</xdr:rowOff>
    </xdr:from>
    <xdr:to>
      <xdr:col>10</xdr:col>
      <xdr:colOff>100012</xdr:colOff>
      <xdr:row>79</xdr:row>
      <xdr:rowOff>38099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E85A114E-A632-D625-07A1-C1AA5BA04B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62</xdr:row>
      <xdr:rowOff>9525</xdr:rowOff>
    </xdr:from>
    <xdr:to>
      <xdr:col>3</xdr:col>
      <xdr:colOff>295275</xdr:colOff>
      <xdr:row>77</xdr:row>
      <xdr:rowOff>28575</xdr:rowOff>
    </xdr:to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927CD0C3-9BE4-064E-A906-BAED2B7A6C5A}"/>
            </a:ext>
          </a:extLst>
        </xdr:cNvPr>
        <xdr:cNvSpPr txBox="1"/>
      </xdr:nvSpPr>
      <xdr:spPr>
        <a:xfrm>
          <a:off x="781050" y="12696825"/>
          <a:ext cx="2800350" cy="2876550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VRG Wind: Flächen/Ertragsprognose/Restriktionen</a:t>
          </a:r>
        </a:p>
        <a:p>
          <a:endParaRPr lang="de-DE" sz="1100"/>
        </a:p>
        <a:p>
          <a:r>
            <a:rPr lang="de-DE" sz="1100"/>
            <a:t>22  VRG / 44 %  mit    220 -  &gt;300 W/m2</a:t>
          </a:r>
          <a:br>
            <a:rPr lang="de-DE" sz="1100"/>
          </a:br>
          <a:r>
            <a:rPr lang="de-DE" sz="1100"/>
            <a:t>18  VRG / 56 %  mit  &lt;</a:t>
          </a:r>
          <a:r>
            <a:rPr lang="de-DE" sz="1100" baseline="0"/>
            <a:t>220 / &lt;190/&gt;190 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W/m2</a:t>
          </a:r>
        </a:p>
        <a:p>
          <a:b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36 VRG mit möglichen Restriktionen  </a:t>
          </a:r>
          <a:r>
            <a:rPr lang="de-DE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✓</a:t>
          </a:r>
          <a:r>
            <a:rPr lang="de-DE"/>
            <a:t> </a:t>
          </a:r>
          <a:endParaRPr lang="de-D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e-D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191 ha -    &lt; 191	=</a:t>
          </a:r>
          <a:r>
            <a:rPr lang="de-D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3 %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	</a:t>
          </a:r>
        </a:p>
        <a:p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887 ha -    190 - 220 	= 13 %</a:t>
          </a:r>
        </a:p>
        <a:p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2732 ha -  &lt;190/&gt;190 	= 40 %</a:t>
          </a:r>
        </a:p>
        <a:p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710 ha -    220 - 240	= 10,5 %</a:t>
          </a:r>
        </a:p>
        <a:p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1865 ha -   240 - 280	= 27,5 %</a:t>
          </a:r>
        </a:p>
        <a:p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395 ha -   &gt;300 	=   6 %</a:t>
          </a:r>
        </a:p>
        <a:p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-----------		-----------</a:t>
          </a:r>
        </a:p>
        <a:p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6780 ha		=</a:t>
          </a:r>
          <a:r>
            <a:rPr lang="de-D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100 %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</a:t>
          </a:r>
        </a:p>
        <a:p>
          <a:endParaRPr lang="de-D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b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b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de-DE" sz="1100"/>
        </a:p>
      </xdr:txBody>
    </xdr:sp>
    <xdr:clientData/>
  </xdr:twoCellAnchor>
  <xdr:twoCellAnchor>
    <xdr:from>
      <xdr:col>1</xdr:col>
      <xdr:colOff>1676400</xdr:colOff>
      <xdr:row>73</xdr:row>
      <xdr:rowOff>0</xdr:rowOff>
    </xdr:from>
    <xdr:to>
      <xdr:col>1</xdr:col>
      <xdr:colOff>1838325</xdr:colOff>
      <xdr:row>73</xdr:row>
      <xdr:rowOff>133350</xdr:rowOff>
    </xdr:to>
    <xdr:sp macro="" textlink="">
      <xdr:nvSpPr>
        <xdr:cNvPr id="7" name="Rechteck 6">
          <a:extLst>
            <a:ext uri="{FF2B5EF4-FFF2-40B4-BE49-F238E27FC236}">
              <a16:creationId xmlns:a16="http://schemas.microsoft.com/office/drawing/2014/main" id="{455D17A9-5E44-CFE9-B216-595ACDD39E3E}"/>
            </a:ext>
          </a:extLst>
        </xdr:cNvPr>
        <xdr:cNvSpPr/>
      </xdr:nvSpPr>
      <xdr:spPr>
        <a:xfrm>
          <a:off x="2457450" y="14373225"/>
          <a:ext cx="161925" cy="133350"/>
        </a:xfrm>
        <a:prstGeom prst="rect">
          <a:avLst/>
        </a:prstGeom>
        <a:solidFill>
          <a:srgbClr val="7030A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</xdr:col>
      <xdr:colOff>1676400</xdr:colOff>
      <xdr:row>69</xdr:row>
      <xdr:rowOff>114300</xdr:rowOff>
    </xdr:from>
    <xdr:to>
      <xdr:col>1</xdr:col>
      <xdr:colOff>1847850</xdr:colOff>
      <xdr:row>70</xdr:row>
      <xdr:rowOff>47625</xdr:rowOff>
    </xdr:to>
    <xdr:sp macro="" textlink="">
      <xdr:nvSpPr>
        <xdr:cNvPr id="8" name="Rechteck 7">
          <a:extLst>
            <a:ext uri="{FF2B5EF4-FFF2-40B4-BE49-F238E27FC236}">
              <a16:creationId xmlns:a16="http://schemas.microsoft.com/office/drawing/2014/main" id="{899BCE54-1E16-A92D-6C82-B9C1C5DD05D7}"/>
            </a:ext>
          </a:extLst>
        </xdr:cNvPr>
        <xdr:cNvSpPr/>
      </xdr:nvSpPr>
      <xdr:spPr>
        <a:xfrm>
          <a:off x="2457450" y="13725525"/>
          <a:ext cx="171450" cy="12382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</xdr:col>
      <xdr:colOff>1676401</xdr:colOff>
      <xdr:row>70</xdr:row>
      <xdr:rowOff>76200</xdr:rowOff>
    </xdr:from>
    <xdr:to>
      <xdr:col>1</xdr:col>
      <xdr:colOff>1838325</xdr:colOff>
      <xdr:row>71</xdr:row>
      <xdr:rowOff>9525</xdr:rowOff>
    </xdr:to>
    <xdr:sp macro="" textlink="">
      <xdr:nvSpPr>
        <xdr:cNvPr id="9" name="Rechteck 8">
          <a:extLst>
            <a:ext uri="{FF2B5EF4-FFF2-40B4-BE49-F238E27FC236}">
              <a16:creationId xmlns:a16="http://schemas.microsoft.com/office/drawing/2014/main" id="{B4306828-394E-A6CF-D3EC-F2707C79BD4A}"/>
            </a:ext>
          </a:extLst>
        </xdr:cNvPr>
        <xdr:cNvSpPr/>
      </xdr:nvSpPr>
      <xdr:spPr>
        <a:xfrm>
          <a:off x="2457451" y="13877925"/>
          <a:ext cx="161924" cy="12382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</xdr:col>
      <xdr:colOff>1676400</xdr:colOff>
      <xdr:row>68</xdr:row>
      <xdr:rowOff>123825</xdr:rowOff>
    </xdr:from>
    <xdr:to>
      <xdr:col>1</xdr:col>
      <xdr:colOff>1847850</xdr:colOff>
      <xdr:row>69</xdr:row>
      <xdr:rowOff>57150</xdr:rowOff>
    </xdr:to>
    <xdr:sp macro="" textlink="">
      <xdr:nvSpPr>
        <xdr:cNvPr id="10" name="Rechteck 9">
          <a:extLst>
            <a:ext uri="{FF2B5EF4-FFF2-40B4-BE49-F238E27FC236}">
              <a16:creationId xmlns:a16="http://schemas.microsoft.com/office/drawing/2014/main" id="{C3396E18-2C2C-4653-A415-78C2C61ED53E}"/>
            </a:ext>
          </a:extLst>
        </xdr:cNvPr>
        <xdr:cNvSpPr/>
      </xdr:nvSpPr>
      <xdr:spPr>
        <a:xfrm>
          <a:off x="2457450" y="13544550"/>
          <a:ext cx="171450" cy="123825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</xdr:col>
      <xdr:colOff>1666875</xdr:colOff>
      <xdr:row>71</xdr:row>
      <xdr:rowOff>47625</xdr:rowOff>
    </xdr:from>
    <xdr:to>
      <xdr:col>1</xdr:col>
      <xdr:colOff>1838325</xdr:colOff>
      <xdr:row>71</xdr:row>
      <xdr:rowOff>171450</xdr:rowOff>
    </xdr:to>
    <xdr:sp macro="" textlink="">
      <xdr:nvSpPr>
        <xdr:cNvPr id="11" name="Rechteck 10">
          <a:extLst>
            <a:ext uri="{FF2B5EF4-FFF2-40B4-BE49-F238E27FC236}">
              <a16:creationId xmlns:a16="http://schemas.microsoft.com/office/drawing/2014/main" id="{13ACB385-378B-402D-A161-CDEDA1E727CA}"/>
            </a:ext>
          </a:extLst>
        </xdr:cNvPr>
        <xdr:cNvSpPr/>
      </xdr:nvSpPr>
      <xdr:spPr>
        <a:xfrm>
          <a:off x="2447925" y="14039850"/>
          <a:ext cx="171450" cy="123825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</xdr:col>
      <xdr:colOff>1666875</xdr:colOff>
      <xdr:row>72</xdr:row>
      <xdr:rowOff>28575</xdr:rowOff>
    </xdr:from>
    <xdr:to>
      <xdr:col>1</xdr:col>
      <xdr:colOff>1838325</xdr:colOff>
      <xdr:row>72</xdr:row>
      <xdr:rowOff>152400</xdr:rowOff>
    </xdr:to>
    <xdr:sp macro="" textlink="">
      <xdr:nvSpPr>
        <xdr:cNvPr id="12" name="Rechteck 11">
          <a:extLst>
            <a:ext uri="{FF2B5EF4-FFF2-40B4-BE49-F238E27FC236}">
              <a16:creationId xmlns:a16="http://schemas.microsoft.com/office/drawing/2014/main" id="{EB5A2C4F-A24D-4ACC-9F5C-C0A007C5B9E0}"/>
            </a:ext>
          </a:extLst>
        </xdr:cNvPr>
        <xdr:cNvSpPr/>
      </xdr:nvSpPr>
      <xdr:spPr>
        <a:xfrm>
          <a:off x="2447925" y="14211300"/>
          <a:ext cx="171450" cy="123825"/>
        </a:xfrm>
        <a:prstGeom prst="rect">
          <a:avLst/>
        </a:prstGeom>
        <a:solidFill>
          <a:srgbClr val="00B05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F97A5-AD85-45D1-A00D-708AA3526BF5}">
  <dimension ref="A1:M84"/>
  <sheetViews>
    <sheetView tabSelected="1" workbookViewId="0">
      <selection activeCell="C61" sqref="C61"/>
    </sheetView>
  </sheetViews>
  <sheetFormatPr baseColWidth="10" defaultRowHeight="15" x14ac:dyDescent="0.25"/>
  <cols>
    <col min="1" max="1" width="11.7109375" customWidth="1"/>
    <col min="2" max="2" width="31.5703125" customWidth="1"/>
    <col min="3" max="3" width="6" customWidth="1"/>
    <col min="4" max="4" width="5.42578125" customWidth="1"/>
    <col min="5" max="5" width="5.5703125" customWidth="1"/>
    <col min="6" max="6" width="6.42578125" customWidth="1"/>
    <col min="7" max="7" width="6" customWidth="1"/>
    <col min="8" max="8" width="28.85546875" customWidth="1"/>
    <col min="9" max="9" width="9.28515625" customWidth="1"/>
    <col min="11" max="11" width="6.140625" customWidth="1"/>
  </cols>
  <sheetData>
    <row r="1" spans="1:13" ht="15.75" thickBot="1" x14ac:dyDescent="0.3">
      <c r="A1" t="s">
        <v>47</v>
      </c>
      <c r="B1" t="s">
        <v>68</v>
      </c>
      <c r="I1" t="s">
        <v>75</v>
      </c>
    </row>
    <row r="2" spans="1:13" ht="33.75" customHeight="1" thickBot="1" x14ac:dyDescent="0.3">
      <c r="A2" s="15" t="s">
        <v>36</v>
      </c>
      <c r="B2" s="16" t="s">
        <v>37</v>
      </c>
      <c r="C2" s="16" t="s">
        <v>38</v>
      </c>
      <c r="D2" s="16" t="s">
        <v>39</v>
      </c>
      <c r="E2" s="16" t="s">
        <v>40</v>
      </c>
      <c r="F2" s="16" t="s">
        <v>111</v>
      </c>
      <c r="G2" s="16" t="s">
        <v>112</v>
      </c>
      <c r="H2" s="17" t="s">
        <v>41</v>
      </c>
      <c r="I2" s="32" t="s">
        <v>62</v>
      </c>
      <c r="J2" s="32" t="s">
        <v>109</v>
      </c>
      <c r="K2" s="32" t="s">
        <v>110</v>
      </c>
    </row>
    <row r="3" spans="1:13" x14ac:dyDescent="0.25">
      <c r="A3" s="10" t="s">
        <v>0</v>
      </c>
      <c r="B3" s="11"/>
      <c r="C3" s="11">
        <v>62.9</v>
      </c>
      <c r="D3" s="11">
        <v>3</v>
      </c>
      <c r="E3" s="11">
        <v>2</v>
      </c>
      <c r="F3" s="11">
        <f>PRODUCT(D3)*12</f>
        <v>36</v>
      </c>
      <c r="G3" s="11">
        <f>PRODUCT(E3)*12</f>
        <v>24</v>
      </c>
      <c r="H3" s="12"/>
      <c r="I3" s="33">
        <v>260</v>
      </c>
      <c r="J3" s="51"/>
      <c r="K3" s="33"/>
    </row>
    <row r="4" spans="1:13" x14ac:dyDescent="0.25">
      <c r="A4" s="4" t="s">
        <v>1</v>
      </c>
      <c r="B4" s="5"/>
      <c r="C4" s="5">
        <v>67</v>
      </c>
      <c r="D4" s="5">
        <v>3</v>
      </c>
      <c r="E4" s="5">
        <v>2</v>
      </c>
      <c r="F4" s="5">
        <f t="shared" ref="F4:F46" si="0">PRODUCT(D4)*12</f>
        <v>36</v>
      </c>
      <c r="G4" s="5">
        <f t="shared" ref="G4:G50" si="1">PRODUCT(E4)*12</f>
        <v>24</v>
      </c>
      <c r="H4" s="6"/>
      <c r="I4" s="34" t="s">
        <v>54</v>
      </c>
      <c r="J4" s="54"/>
      <c r="K4" s="95" t="s">
        <v>99</v>
      </c>
    </row>
    <row r="5" spans="1:13" ht="15.75" thickBot="1" x14ac:dyDescent="0.3">
      <c r="A5" s="7" t="s">
        <v>2</v>
      </c>
      <c r="B5" s="8"/>
      <c r="C5" s="8">
        <v>96</v>
      </c>
      <c r="D5" s="8">
        <v>3</v>
      </c>
      <c r="E5" s="8">
        <v>2</v>
      </c>
      <c r="F5" s="8">
        <f t="shared" si="0"/>
        <v>36</v>
      </c>
      <c r="G5" s="8">
        <f t="shared" si="1"/>
        <v>24</v>
      </c>
      <c r="H5" s="9"/>
      <c r="I5" s="34" t="s">
        <v>55</v>
      </c>
      <c r="J5" s="48"/>
      <c r="K5" s="33"/>
    </row>
    <row r="6" spans="1:13" ht="15.75" thickBot="1" x14ac:dyDescent="0.3">
      <c r="A6" s="18"/>
      <c r="B6" s="19"/>
      <c r="C6" s="20">
        <f>SUM(C3:C5)</f>
        <v>225.9</v>
      </c>
      <c r="D6" s="20">
        <f>SUM(D3:D5)</f>
        <v>9</v>
      </c>
      <c r="E6" s="20">
        <f>SUM(E3:E5)</f>
        <v>6</v>
      </c>
      <c r="F6" s="20">
        <f>SUM(F3:F5)</f>
        <v>108</v>
      </c>
      <c r="G6" s="20">
        <f t="shared" si="1"/>
        <v>72</v>
      </c>
      <c r="H6" s="21"/>
      <c r="I6" s="31"/>
      <c r="J6" s="31"/>
      <c r="K6" s="33"/>
    </row>
    <row r="7" spans="1:13" x14ac:dyDescent="0.25">
      <c r="A7" s="1" t="s">
        <v>3</v>
      </c>
      <c r="B7" s="2"/>
      <c r="C7" s="2">
        <v>339</v>
      </c>
      <c r="D7" s="2">
        <v>8</v>
      </c>
      <c r="E7" s="2">
        <v>5</v>
      </c>
      <c r="F7" s="2">
        <f t="shared" si="0"/>
        <v>96</v>
      </c>
      <c r="G7" s="2">
        <f t="shared" si="1"/>
        <v>60</v>
      </c>
      <c r="H7" s="3"/>
      <c r="I7" s="34" t="s">
        <v>56</v>
      </c>
      <c r="J7" s="54"/>
      <c r="K7" s="95" t="s">
        <v>99</v>
      </c>
    </row>
    <row r="8" spans="1:13" x14ac:dyDescent="0.25">
      <c r="A8" s="4" t="s">
        <v>4</v>
      </c>
      <c r="B8" s="5"/>
      <c r="C8" s="5"/>
      <c r="D8" s="5"/>
      <c r="E8" s="5"/>
      <c r="F8" s="5">
        <f t="shared" si="0"/>
        <v>0</v>
      </c>
      <c r="G8" s="5">
        <f t="shared" si="1"/>
        <v>0</v>
      </c>
      <c r="H8" s="27" t="s">
        <v>42</v>
      </c>
      <c r="I8" s="34">
        <v>320</v>
      </c>
      <c r="J8" s="33"/>
      <c r="K8" s="33"/>
    </row>
    <row r="9" spans="1:13" x14ac:dyDescent="0.25">
      <c r="A9" s="4" t="s">
        <v>5</v>
      </c>
      <c r="B9" s="5"/>
      <c r="C9" s="5">
        <v>45</v>
      </c>
      <c r="D9" s="5">
        <v>3</v>
      </c>
      <c r="E9" s="5">
        <v>2</v>
      </c>
      <c r="F9" s="5">
        <f t="shared" si="0"/>
        <v>36</v>
      </c>
      <c r="G9" s="5">
        <f t="shared" si="1"/>
        <v>24</v>
      </c>
      <c r="H9" s="27"/>
      <c r="I9" s="34">
        <v>330</v>
      </c>
      <c r="J9" s="52"/>
      <c r="K9" s="95" t="s">
        <v>99</v>
      </c>
    </row>
    <row r="10" spans="1:13" x14ac:dyDescent="0.25">
      <c r="A10" s="4" t="s">
        <v>6</v>
      </c>
      <c r="B10" s="5"/>
      <c r="C10" s="5">
        <v>302</v>
      </c>
      <c r="D10" s="5">
        <v>8</v>
      </c>
      <c r="E10" s="5">
        <v>6</v>
      </c>
      <c r="F10" s="5">
        <f t="shared" si="0"/>
        <v>96</v>
      </c>
      <c r="G10" s="5">
        <f t="shared" si="1"/>
        <v>72</v>
      </c>
      <c r="H10" s="27" t="s">
        <v>49</v>
      </c>
      <c r="I10" s="35" t="s">
        <v>77</v>
      </c>
      <c r="J10" s="51"/>
      <c r="K10" s="95" t="s">
        <v>99</v>
      </c>
    </row>
    <row r="11" spans="1:13" x14ac:dyDescent="0.25">
      <c r="A11" s="4" t="s">
        <v>7</v>
      </c>
      <c r="B11" s="5"/>
      <c r="C11" s="5">
        <v>304</v>
      </c>
      <c r="D11" s="5">
        <v>7</v>
      </c>
      <c r="E11" s="5">
        <v>5</v>
      </c>
      <c r="F11" s="5">
        <f t="shared" si="0"/>
        <v>84</v>
      </c>
      <c r="G11" s="5">
        <f t="shared" si="1"/>
        <v>60</v>
      </c>
      <c r="H11" s="27" t="s">
        <v>50</v>
      </c>
      <c r="I11" s="34">
        <v>240</v>
      </c>
      <c r="J11" s="54"/>
      <c r="K11" s="95" t="s">
        <v>99</v>
      </c>
    </row>
    <row r="12" spans="1:13" x14ac:dyDescent="0.25">
      <c r="A12" s="4" t="s">
        <v>8</v>
      </c>
      <c r="B12" s="5"/>
      <c r="C12" s="5">
        <v>509</v>
      </c>
      <c r="D12" s="5">
        <v>10</v>
      </c>
      <c r="E12" s="5">
        <v>7</v>
      </c>
      <c r="F12" s="5">
        <f t="shared" si="0"/>
        <v>120</v>
      </c>
      <c r="G12" s="5">
        <f t="shared" si="1"/>
        <v>84</v>
      </c>
      <c r="H12" s="27" t="s">
        <v>53</v>
      </c>
      <c r="I12" s="34" t="s">
        <v>57</v>
      </c>
      <c r="J12" s="51"/>
      <c r="K12" s="95" t="s">
        <v>99</v>
      </c>
    </row>
    <row r="13" spans="1:13" x14ac:dyDescent="0.25">
      <c r="A13" s="4" t="s">
        <v>9</v>
      </c>
      <c r="B13" s="5"/>
      <c r="C13" s="5">
        <v>35</v>
      </c>
      <c r="D13" s="5">
        <v>2</v>
      </c>
      <c r="E13" s="5">
        <v>1</v>
      </c>
      <c r="F13" s="5">
        <f t="shared" si="0"/>
        <v>24</v>
      </c>
      <c r="G13" s="5">
        <f t="shared" si="1"/>
        <v>12</v>
      </c>
      <c r="H13" s="27" t="s">
        <v>43</v>
      </c>
      <c r="I13" s="34">
        <v>280</v>
      </c>
      <c r="J13" s="52"/>
      <c r="K13" s="33"/>
    </row>
    <row r="14" spans="1:13" x14ac:dyDescent="0.25">
      <c r="A14" s="4" t="s">
        <v>10</v>
      </c>
      <c r="B14" s="5"/>
      <c r="C14" s="5">
        <v>46</v>
      </c>
      <c r="D14" s="5">
        <v>3</v>
      </c>
      <c r="E14" s="5">
        <v>2</v>
      </c>
      <c r="F14" s="5">
        <f t="shared" si="0"/>
        <v>36</v>
      </c>
      <c r="G14" s="5">
        <f t="shared" si="1"/>
        <v>24</v>
      </c>
      <c r="H14" s="27" t="s">
        <v>44</v>
      </c>
      <c r="I14" s="34">
        <v>320</v>
      </c>
      <c r="J14" s="52"/>
      <c r="K14" s="95" t="s">
        <v>99</v>
      </c>
    </row>
    <row r="15" spans="1:13" x14ac:dyDescent="0.25">
      <c r="A15" s="4" t="s">
        <v>11</v>
      </c>
      <c r="B15" s="5"/>
      <c r="C15" s="5">
        <v>35</v>
      </c>
      <c r="D15" s="5">
        <v>2</v>
      </c>
      <c r="E15" s="5">
        <v>1</v>
      </c>
      <c r="F15" s="5">
        <f t="shared" si="0"/>
        <v>24</v>
      </c>
      <c r="G15" s="5">
        <f t="shared" si="1"/>
        <v>12</v>
      </c>
      <c r="H15" s="27" t="s">
        <v>43</v>
      </c>
      <c r="I15" s="34">
        <v>260</v>
      </c>
      <c r="J15" s="51"/>
      <c r="K15" s="95" t="s">
        <v>99</v>
      </c>
    </row>
    <row r="16" spans="1:13" x14ac:dyDescent="0.25">
      <c r="A16" s="4" t="s">
        <v>12</v>
      </c>
      <c r="B16" s="5"/>
      <c r="C16" s="5">
        <v>52</v>
      </c>
      <c r="D16" s="5">
        <v>2</v>
      </c>
      <c r="E16" s="5">
        <v>1</v>
      </c>
      <c r="F16" s="5">
        <f t="shared" si="0"/>
        <v>24</v>
      </c>
      <c r="G16" s="5">
        <f t="shared" si="1"/>
        <v>12</v>
      </c>
      <c r="H16" s="27" t="s">
        <v>44</v>
      </c>
      <c r="I16" s="34">
        <v>280</v>
      </c>
      <c r="J16" s="51"/>
      <c r="K16" s="95" t="s">
        <v>99</v>
      </c>
      <c r="M16">
        <v>509</v>
      </c>
    </row>
    <row r="17" spans="1:11" x14ac:dyDescent="0.25">
      <c r="A17" s="4" t="s">
        <v>13</v>
      </c>
      <c r="B17" s="5"/>
      <c r="C17" s="5">
        <v>100</v>
      </c>
      <c r="D17" s="5">
        <v>4</v>
      </c>
      <c r="E17" s="5">
        <v>3</v>
      </c>
      <c r="F17" s="5">
        <f t="shared" si="0"/>
        <v>48</v>
      </c>
      <c r="G17" s="5">
        <f t="shared" si="1"/>
        <v>36</v>
      </c>
      <c r="H17" s="27"/>
      <c r="I17" s="34" t="s">
        <v>78</v>
      </c>
      <c r="J17" s="48"/>
      <c r="K17" s="95" t="s">
        <v>99</v>
      </c>
    </row>
    <row r="18" spans="1:11" x14ac:dyDescent="0.25">
      <c r="A18" s="4" t="s">
        <v>14</v>
      </c>
      <c r="B18" s="5"/>
      <c r="C18" s="5">
        <v>71</v>
      </c>
      <c r="D18" s="5">
        <v>4</v>
      </c>
      <c r="E18" s="5">
        <v>3</v>
      </c>
      <c r="F18" s="5">
        <f t="shared" si="0"/>
        <v>48</v>
      </c>
      <c r="G18" s="5">
        <f t="shared" si="1"/>
        <v>36</v>
      </c>
      <c r="H18" s="27"/>
      <c r="I18" s="34" t="s">
        <v>59</v>
      </c>
      <c r="J18" s="48"/>
      <c r="K18" s="95" t="s">
        <v>99</v>
      </c>
    </row>
    <row r="19" spans="1:11" x14ac:dyDescent="0.25">
      <c r="A19" s="4" t="s">
        <v>15</v>
      </c>
      <c r="B19" s="5"/>
      <c r="C19" s="5">
        <v>83</v>
      </c>
      <c r="D19" s="5">
        <v>3</v>
      </c>
      <c r="E19" s="5">
        <v>2</v>
      </c>
      <c r="F19" s="5">
        <f t="shared" si="0"/>
        <v>36</v>
      </c>
      <c r="G19" s="5">
        <f t="shared" si="1"/>
        <v>24</v>
      </c>
      <c r="H19" s="27"/>
      <c r="I19" s="34" t="s">
        <v>79</v>
      </c>
      <c r="J19" s="51"/>
      <c r="K19" s="95" t="s">
        <v>99</v>
      </c>
    </row>
    <row r="20" spans="1:11" x14ac:dyDescent="0.25">
      <c r="A20" s="4" t="s">
        <v>81</v>
      </c>
      <c r="B20" s="5"/>
      <c r="C20" s="5">
        <v>118</v>
      </c>
      <c r="D20" s="5">
        <v>4</v>
      </c>
      <c r="E20" s="5">
        <v>2</v>
      </c>
      <c r="F20" s="5">
        <f t="shared" si="0"/>
        <v>48</v>
      </c>
      <c r="G20" s="5">
        <f t="shared" si="1"/>
        <v>24</v>
      </c>
      <c r="H20" s="27" t="s">
        <v>105</v>
      </c>
      <c r="I20" s="34" t="s">
        <v>106</v>
      </c>
      <c r="J20" s="93"/>
      <c r="K20" s="95" t="s">
        <v>99</v>
      </c>
    </row>
    <row r="21" spans="1:11" x14ac:dyDescent="0.25">
      <c r="A21" s="4" t="s">
        <v>16</v>
      </c>
      <c r="B21" s="5"/>
      <c r="C21" s="5">
        <v>58.2</v>
      </c>
      <c r="D21" s="5">
        <v>3</v>
      </c>
      <c r="E21" s="5">
        <v>2</v>
      </c>
      <c r="F21" s="5">
        <f t="shared" si="0"/>
        <v>36</v>
      </c>
      <c r="G21" s="5">
        <f t="shared" si="1"/>
        <v>24</v>
      </c>
      <c r="H21" s="27" t="s">
        <v>44</v>
      </c>
      <c r="I21" s="34" t="s">
        <v>80</v>
      </c>
      <c r="J21" s="48" t="s">
        <v>85</v>
      </c>
      <c r="K21" s="95" t="s">
        <v>99</v>
      </c>
    </row>
    <row r="22" spans="1:11" x14ac:dyDescent="0.25">
      <c r="A22" s="4" t="s">
        <v>17</v>
      </c>
      <c r="B22" s="5"/>
      <c r="C22" s="5"/>
      <c r="D22" s="5"/>
      <c r="E22" s="5"/>
      <c r="F22" s="5">
        <f t="shared" si="0"/>
        <v>0</v>
      </c>
      <c r="G22" s="5">
        <f t="shared" si="1"/>
        <v>0</v>
      </c>
      <c r="H22" s="27" t="s">
        <v>58</v>
      </c>
      <c r="I22" s="34"/>
      <c r="J22" s="56"/>
      <c r="K22" s="33"/>
    </row>
    <row r="23" spans="1:11" x14ac:dyDescent="0.25">
      <c r="A23" s="4" t="s">
        <v>83</v>
      </c>
      <c r="B23" s="5"/>
      <c r="C23" s="5">
        <v>237</v>
      </c>
      <c r="D23" s="5">
        <v>8</v>
      </c>
      <c r="E23" s="5">
        <v>5</v>
      </c>
      <c r="F23" s="5">
        <f t="shared" si="0"/>
        <v>96</v>
      </c>
      <c r="G23" s="5">
        <f t="shared" si="1"/>
        <v>60</v>
      </c>
      <c r="H23" s="27"/>
      <c r="I23" s="34" t="s">
        <v>82</v>
      </c>
      <c r="J23" s="52"/>
      <c r="K23" s="95" t="s">
        <v>99</v>
      </c>
    </row>
    <row r="24" spans="1:11" x14ac:dyDescent="0.25">
      <c r="A24" s="4" t="s">
        <v>18</v>
      </c>
      <c r="B24" s="5"/>
      <c r="C24" s="5">
        <v>6</v>
      </c>
      <c r="D24" s="5">
        <v>2</v>
      </c>
      <c r="E24" s="5">
        <v>1</v>
      </c>
      <c r="F24" s="5">
        <f t="shared" si="0"/>
        <v>24</v>
      </c>
      <c r="G24" s="5">
        <f t="shared" si="1"/>
        <v>12</v>
      </c>
      <c r="H24" s="27" t="s">
        <v>44</v>
      </c>
      <c r="I24" s="34">
        <v>260</v>
      </c>
      <c r="J24" s="51"/>
      <c r="K24" s="95" t="s">
        <v>99</v>
      </c>
    </row>
    <row r="25" spans="1:11" x14ac:dyDescent="0.25">
      <c r="A25" s="4" t="s">
        <v>19</v>
      </c>
      <c r="B25" s="5"/>
      <c r="C25" s="5">
        <v>31.6</v>
      </c>
      <c r="D25" s="5">
        <v>2</v>
      </c>
      <c r="E25" s="5">
        <v>1</v>
      </c>
      <c r="F25" s="5">
        <f t="shared" si="0"/>
        <v>24</v>
      </c>
      <c r="G25" s="5">
        <f t="shared" si="1"/>
        <v>12</v>
      </c>
      <c r="H25" s="27" t="s">
        <v>43</v>
      </c>
      <c r="I25" s="34" t="s">
        <v>84</v>
      </c>
      <c r="J25" s="52"/>
      <c r="K25" s="95" t="s">
        <v>99</v>
      </c>
    </row>
    <row r="26" spans="1:11" x14ac:dyDescent="0.25">
      <c r="A26" s="4" t="s">
        <v>20</v>
      </c>
      <c r="B26" s="5"/>
      <c r="C26" s="5"/>
      <c r="D26" s="5"/>
      <c r="E26" s="5"/>
      <c r="F26" s="5">
        <f t="shared" si="0"/>
        <v>0</v>
      </c>
      <c r="G26" s="5">
        <f t="shared" si="1"/>
        <v>0</v>
      </c>
      <c r="H26" s="27" t="s">
        <v>43</v>
      </c>
      <c r="I26" s="34">
        <v>320</v>
      </c>
      <c r="J26" s="33"/>
      <c r="K26" s="33"/>
    </row>
    <row r="27" spans="1:11" ht="15.75" thickBot="1" x14ac:dyDescent="0.3">
      <c r="A27" s="4" t="s">
        <v>21</v>
      </c>
      <c r="B27" s="5"/>
      <c r="C27" s="5">
        <v>38</v>
      </c>
      <c r="D27" s="5">
        <v>2</v>
      </c>
      <c r="E27" s="5">
        <v>1</v>
      </c>
      <c r="F27" s="5">
        <f t="shared" si="0"/>
        <v>24</v>
      </c>
      <c r="G27" s="5">
        <f t="shared" si="1"/>
        <v>12</v>
      </c>
      <c r="H27" s="27" t="s">
        <v>44</v>
      </c>
      <c r="I27" s="34">
        <v>250</v>
      </c>
      <c r="J27" s="51"/>
      <c r="K27" s="95" t="s">
        <v>99</v>
      </c>
    </row>
    <row r="28" spans="1:11" x14ac:dyDescent="0.25">
      <c r="A28" s="1" t="s">
        <v>32</v>
      </c>
      <c r="B28" s="5"/>
      <c r="C28" s="5"/>
      <c r="D28" s="5"/>
      <c r="E28" s="5"/>
      <c r="F28" s="5">
        <f>PRODUCT(D28)*12</f>
        <v>0</v>
      </c>
      <c r="G28" s="5">
        <f>PRODUCT(E28)*12</f>
        <v>0</v>
      </c>
      <c r="H28" s="27"/>
      <c r="I28" s="34"/>
      <c r="J28" s="33"/>
      <c r="K28" s="33"/>
    </row>
    <row r="29" spans="1:11" x14ac:dyDescent="0.25">
      <c r="A29" s="49" t="s">
        <v>76</v>
      </c>
      <c r="B29" s="38"/>
      <c r="C29" s="38">
        <v>22</v>
      </c>
      <c r="D29" s="38">
        <v>3</v>
      </c>
      <c r="E29" s="38">
        <v>2</v>
      </c>
      <c r="F29" s="38">
        <f>PRODUCT(D29)*12</f>
        <v>36</v>
      </c>
      <c r="G29" s="38">
        <f>PRODUCT(E29)*12</f>
        <v>24</v>
      </c>
      <c r="H29" s="39"/>
      <c r="I29" s="34">
        <v>240</v>
      </c>
      <c r="J29" s="51"/>
      <c r="K29" s="95" t="s">
        <v>99</v>
      </c>
    </row>
    <row r="30" spans="1:11" ht="15.75" thickBot="1" x14ac:dyDescent="0.3">
      <c r="A30" s="7" t="s">
        <v>22</v>
      </c>
      <c r="B30" s="8"/>
      <c r="C30" s="8">
        <v>73</v>
      </c>
      <c r="D30" s="8">
        <v>4</v>
      </c>
      <c r="E30" s="8">
        <v>3</v>
      </c>
      <c r="F30" s="8">
        <f t="shared" si="0"/>
        <v>48</v>
      </c>
      <c r="G30" s="8">
        <f t="shared" si="1"/>
        <v>36</v>
      </c>
      <c r="H30" s="28"/>
      <c r="I30" s="34">
        <v>170</v>
      </c>
      <c r="J30" s="57"/>
      <c r="K30" s="95" t="s">
        <v>99</v>
      </c>
    </row>
    <row r="31" spans="1:11" ht="15.75" thickBot="1" x14ac:dyDescent="0.3">
      <c r="A31" s="23"/>
      <c r="B31" s="22"/>
      <c r="C31" s="20">
        <f>SUM(C7:C30)</f>
        <v>2504.7999999999997</v>
      </c>
      <c r="D31" s="20">
        <f>SUM(D7:D30)</f>
        <v>84</v>
      </c>
      <c r="E31" s="20">
        <f>SUM(E7:E30)</f>
        <v>55</v>
      </c>
      <c r="F31" s="20">
        <f>SUM(F7:F30)</f>
        <v>1008</v>
      </c>
      <c r="G31" s="20">
        <f>PRODUCT(E31*12)</f>
        <v>660</v>
      </c>
      <c r="H31" s="29"/>
      <c r="I31" s="31"/>
      <c r="J31" s="31"/>
      <c r="K31" s="33"/>
    </row>
    <row r="32" spans="1:11" x14ac:dyDescent="0.25">
      <c r="A32" s="13" t="s">
        <v>23</v>
      </c>
      <c r="B32" s="1"/>
      <c r="C32" s="2">
        <v>457</v>
      </c>
      <c r="D32" s="2">
        <v>12</v>
      </c>
      <c r="E32" s="2">
        <v>8</v>
      </c>
      <c r="F32" s="2">
        <f t="shared" si="0"/>
        <v>144</v>
      </c>
      <c r="G32" s="2">
        <f t="shared" si="1"/>
        <v>96</v>
      </c>
      <c r="H32" s="30"/>
      <c r="I32" s="34" t="s">
        <v>60</v>
      </c>
      <c r="J32" s="48" t="s">
        <v>85</v>
      </c>
      <c r="K32" s="95" t="s">
        <v>99</v>
      </c>
    </row>
    <row r="33" spans="1:11" x14ac:dyDescent="0.25">
      <c r="A33" s="14" t="s">
        <v>24</v>
      </c>
      <c r="B33" s="4"/>
      <c r="C33" s="5">
        <v>584</v>
      </c>
      <c r="D33" s="5">
        <v>12</v>
      </c>
      <c r="E33" s="5">
        <v>8</v>
      </c>
      <c r="F33" s="5">
        <f t="shared" si="0"/>
        <v>144</v>
      </c>
      <c r="G33" s="5">
        <f t="shared" si="1"/>
        <v>96</v>
      </c>
      <c r="H33" s="27"/>
      <c r="I33" s="34">
        <v>210</v>
      </c>
      <c r="J33" s="48" t="s">
        <v>85</v>
      </c>
      <c r="K33" s="95" t="s">
        <v>99</v>
      </c>
    </row>
    <row r="34" spans="1:11" x14ac:dyDescent="0.25">
      <c r="A34" s="14" t="s">
        <v>100</v>
      </c>
      <c r="B34" s="4"/>
      <c r="C34" s="5">
        <v>55</v>
      </c>
      <c r="D34" s="5">
        <v>3</v>
      </c>
      <c r="E34" s="5">
        <v>1</v>
      </c>
      <c r="F34" s="5">
        <f t="shared" si="0"/>
        <v>36</v>
      </c>
      <c r="G34" s="5">
        <f t="shared" si="1"/>
        <v>12</v>
      </c>
      <c r="H34" s="27" t="s">
        <v>45</v>
      </c>
      <c r="I34" s="34" t="s">
        <v>86</v>
      </c>
      <c r="J34" s="48" t="s">
        <v>85</v>
      </c>
      <c r="K34" s="95" t="s">
        <v>99</v>
      </c>
    </row>
    <row r="35" spans="1:11" x14ac:dyDescent="0.25">
      <c r="A35" s="4" t="s">
        <v>33</v>
      </c>
      <c r="B35" s="5"/>
      <c r="C35" s="5"/>
      <c r="D35" s="5"/>
      <c r="E35" s="5"/>
      <c r="F35" s="5">
        <f>PRODUCT(D35)*12</f>
        <v>0</v>
      </c>
      <c r="G35" s="5">
        <f>PRODUCT(E35)*12</f>
        <v>0</v>
      </c>
      <c r="H35" s="27"/>
      <c r="I35" s="34" t="s">
        <v>107</v>
      </c>
      <c r="J35" s="33"/>
      <c r="K35" s="33"/>
    </row>
    <row r="36" spans="1:11" x14ac:dyDescent="0.25">
      <c r="A36" s="14" t="s">
        <v>25</v>
      </c>
      <c r="B36" s="4"/>
      <c r="C36" s="5">
        <v>211.3</v>
      </c>
      <c r="D36" s="5">
        <v>5</v>
      </c>
      <c r="E36" s="5">
        <v>3</v>
      </c>
      <c r="F36" s="5">
        <f t="shared" si="0"/>
        <v>60</v>
      </c>
      <c r="G36" s="5">
        <f t="shared" si="1"/>
        <v>36</v>
      </c>
      <c r="H36" s="27" t="s">
        <v>46</v>
      </c>
      <c r="I36" s="34" t="s">
        <v>87</v>
      </c>
      <c r="J36" s="48"/>
      <c r="K36" s="95" t="s">
        <v>99</v>
      </c>
    </row>
    <row r="37" spans="1:11" x14ac:dyDescent="0.25">
      <c r="A37" s="14" t="s">
        <v>26</v>
      </c>
      <c r="B37" s="4"/>
      <c r="C37" s="5">
        <v>73.2</v>
      </c>
      <c r="D37" s="5">
        <v>3</v>
      </c>
      <c r="E37" s="5">
        <v>2</v>
      </c>
      <c r="F37" s="5">
        <f t="shared" si="0"/>
        <v>36</v>
      </c>
      <c r="G37" s="5">
        <f t="shared" si="1"/>
        <v>24</v>
      </c>
      <c r="H37" s="27"/>
      <c r="I37" s="34" t="s">
        <v>63</v>
      </c>
      <c r="J37" s="51"/>
      <c r="K37" s="95" t="s">
        <v>99</v>
      </c>
    </row>
    <row r="38" spans="1:11" x14ac:dyDescent="0.25">
      <c r="A38" s="4" t="s">
        <v>34</v>
      </c>
      <c r="B38" s="5"/>
      <c r="C38" s="5">
        <v>52.6</v>
      </c>
      <c r="D38" s="5">
        <v>3</v>
      </c>
      <c r="E38" s="5">
        <v>2</v>
      </c>
      <c r="F38" s="5">
        <f>PRODUCT(D38)*12</f>
        <v>36</v>
      </c>
      <c r="G38" s="5">
        <f>PRODUCT(E38)*12</f>
        <v>24</v>
      </c>
      <c r="H38" s="27" t="s">
        <v>52</v>
      </c>
      <c r="I38" s="34" t="s">
        <v>64</v>
      </c>
      <c r="J38" s="51"/>
      <c r="K38" s="95" t="s">
        <v>99</v>
      </c>
    </row>
    <row r="39" spans="1:11" x14ac:dyDescent="0.25">
      <c r="A39" s="14" t="s">
        <v>27</v>
      </c>
      <c r="B39" s="4"/>
      <c r="C39" s="5">
        <v>23</v>
      </c>
      <c r="D39" s="5">
        <v>3</v>
      </c>
      <c r="E39" s="5">
        <v>2</v>
      </c>
      <c r="F39" s="5">
        <f t="shared" si="0"/>
        <v>36</v>
      </c>
      <c r="G39" s="5">
        <f t="shared" si="1"/>
        <v>24</v>
      </c>
      <c r="H39" s="27" t="s">
        <v>51</v>
      </c>
      <c r="I39" s="34">
        <v>200</v>
      </c>
      <c r="J39" s="48"/>
      <c r="K39" s="95" t="s">
        <v>99</v>
      </c>
    </row>
    <row r="40" spans="1:11" x14ac:dyDescent="0.25">
      <c r="A40" s="14" t="s">
        <v>28</v>
      </c>
      <c r="B40" s="4"/>
      <c r="C40" s="5">
        <v>433.6</v>
      </c>
      <c r="D40" s="5">
        <v>10</v>
      </c>
      <c r="E40" s="5">
        <v>7</v>
      </c>
      <c r="F40" s="5">
        <f t="shared" si="0"/>
        <v>120</v>
      </c>
      <c r="G40" s="5">
        <f t="shared" si="1"/>
        <v>84</v>
      </c>
      <c r="H40" s="27"/>
      <c r="I40" s="34" t="s">
        <v>88</v>
      </c>
      <c r="J40" s="48" t="s">
        <v>85</v>
      </c>
      <c r="K40" s="95" t="s">
        <v>99</v>
      </c>
    </row>
    <row r="41" spans="1:11" x14ac:dyDescent="0.25">
      <c r="A41" s="4" t="s">
        <v>35</v>
      </c>
      <c r="B41" s="5"/>
      <c r="C41" s="5"/>
      <c r="D41" s="5"/>
      <c r="E41" s="5"/>
      <c r="F41" s="5">
        <f>PRODUCT(D41)*12</f>
        <v>0</v>
      </c>
      <c r="G41" s="5">
        <f>PRODUCT(E41)*12</f>
        <v>0</v>
      </c>
      <c r="H41" s="27"/>
      <c r="I41" s="34"/>
      <c r="J41" s="33"/>
      <c r="K41" s="33"/>
    </row>
    <row r="42" spans="1:11" x14ac:dyDescent="0.25">
      <c r="A42" s="14" t="s">
        <v>29</v>
      </c>
      <c r="B42" s="4"/>
      <c r="C42" s="5">
        <v>527</v>
      </c>
      <c r="D42" s="5">
        <v>12</v>
      </c>
      <c r="E42" s="5">
        <v>8</v>
      </c>
      <c r="F42" s="5">
        <f t="shared" si="0"/>
        <v>144</v>
      </c>
      <c r="G42" s="5">
        <f t="shared" si="1"/>
        <v>96</v>
      </c>
      <c r="H42" s="27"/>
      <c r="I42" s="34" t="s">
        <v>89</v>
      </c>
      <c r="J42" s="48" t="s">
        <v>85</v>
      </c>
      <c r="K42" s="95" t="s">
        <v>99</v>
      </c>
    </row>
    <row r="43" spans="1:11" x14ac:dyDescent="0.25">
      <c r="A43" s="14" t="s">
        <v>101</v>
      </c>
      <c r="B43" s="4"/>
      <c r="C43" s="5">
        <v>374</v>
      </c>
      <c r="D43" s="5">
        <v>9</v>
      </c>
      <c r="E43" s="5">
        <v>7</v>
      </c>
      <c r="F43" s="5">
        <f t="shared" si="0"/>
        <v>108</v>
      </c>
      <c r="G43" s="5">
        <f t="shared" si="1"/>
        <v>84</v>
      </c>
      <c r="H43" s="27"/>
      <c r="I43" s="34">
        <v>220</v>
      </c>
      <c r="J43" s="48" t="s">
        <v>85</v>
      </c>
      <c r="K43" s="95" t="s">
        <v>99</v>
      </c>
    </row>
    <row r="44" spans="1:11" x14ac:dyDescent="0.25">
      <c r="A44" s="14" t="s">
        <v>30</v>
      </c>
      <c r="B44" s="4"/>
      <c r="C44" s="5">
        <v>311</v>
      </c>
      <c r="D44" s="5">
        <v>8</v>
      </c>
      <c r="E44" s="5">
        <v>6</v>
      </c>
      <c r="F44" s="5">
        <f t="shared" si="0"/>
        <v>96</v>
      </c>
      <c r="G44" s="5">
        <f t="shared" si="1"/>
        <v>72</v>
      </c>
      <c r="H44" s="27"/>
      <c r="I44" s="34" t="s">
        <v>61</v>
      </c>
      <c r="J44" s="48"/>
      <c r="K44" s="95" t="s">
        <v>99</v>
      </c>
    </row>
    <row r="45" spans="1:11" x14ac:dyDescent="0.25">
      <c r="A45" s="14" t="s">
        <v>31</v>
      </c>
      <c r="B45" s="4"/>
      <c r="C45" s="5">
        <v>312</v>
      </c>
      <c r="D45" s="5">
        <v>8</v>
      </c>
      <c r="E45" s="5">
        <v>6</v>
      </c>
      <c r="F45" s="5">
        <f t="shared" si="0"/>
        <v>96</v>
      </c>
      <c r="G45" s="5">
        <f t="shared" si="1"/>
        <v>72</v>
      </c>
      <c r="H45" s="27"/>
      <c r="I45" s="34" t="s">
        <v>77</v>
      </c>
      <c r="J45" s="51"/>
      <c r="K45" s="95" t="s">
        <v>99</v>
      </c>
    </row>
    <row r="46" spans="1:11" x14ac:dyDescent="0.25">
      <c r="A46" s="36" t="s">
        <v>102</v>
      </c>
      <c r="B46" s="37"/>
      <c r="C46" s="38">
        <v>78</v>
      </c>
      <c r="D46" s="38">
        <v>3</v>
      </c>
      <c r="E46" s="38">
        <v>2</v>
      </c>
      <c r="F46" s="38">
        <f t="shared" si="0"/>
        <v>36</v>
      </c>
      <c r="G46" s="38">
        <f t="shared" si="1"/>
        <v>24</v>
      </c>
      <c r="H46" s="39" t="s">
        <v>90</v>
      </c>
      <c r="I46" s="40" t="s">
        <v>91</v>
      </c>
      <c r="J46" s="53"/>
      <c r="K46" s="95" t="s">
        <v>99</v>
      </c>
    </row>
    <row r="47" spans="1:11" ht="15.75" thickBot="1" x14ac:dyDescent="0.3">
      <c r="A47" s="7" t="s">
        <v>103</v>
      </c>
      <c r="B47" s="8"/>
      <c r="C47" s="8">
        <v>243</v>
      </c>
      <c r="D47" s="8">
        <v>8</v>
      </c>
      <c r="E47" s="8">
        <v>6</v>
      </c>
      <c r="F47" s="8">
        <f t="shared" ref="F47:G49" si="2">PRODUCT(D47)*12</f>
        <v>96</v>
      </c>
      <c r="G47" s="8">
        <f t="shared" si="2"/>
        <v>72</v>
      </c>
      <c r="H47" s="28"/>
      <c r="I47" s="40" t="s">
        <v>108</v>
      </c>
      <c r="J47" s="48" t="s">
        <v>85</v>
      </c>
      <c r="K47" s="95" t="s">
        <v>99</v>
      </c>
    </row>
    <row r="48" spans="1:11" ht="15.75" thickBot="1" x14ac:dyDescent="0.3">
      <c r="A48" s="58" t="s">
        <v>93</v>
      </c>
      <c r="B48" s="59"/>
      <c r="C48" s="59">
        <v>239</v>
      </c>
      <c r="D48" s="59">
        <v>8</v>
      </c>
      <c r="E48" s="59">
        <v>6</v>
      </c>
      <c r="F48" s="59">
        <f t="shared" si="2"/>
        <v>96</v>
      </c>
      <c r="G48" s="59">
        <f t="shared" si="2"/>
        <v>72</v>
      </c>
      <c r="H48" s="60"/>
      <c r="I48" s="63">
        <v>260</v>
      </c>
      <c r="J48" s="61"/>
      <c r="K48" s="95" t="s">
        <v>99</v>
      </c>
    </row>
    <row r="49" spans="1:11" ht="15.75" thickBot="1" x14ac:dyDescent="0.3">
      <c r="A49" s="58" t="s">
        <v>92</v>
      </c>
      <c r="B49" s="59"/>
      <c r="C49" s="59">
        <v>75</v>
      </c>
      <c r="D49" s="59">
        <v>4</v>
      </c>
      <c r="E49" s="59">
        <v>2</v>
      </c>
      <c r="F49" s="59">
        <f t="shared" si="2"/>
        <v>48</v>
      </c>
      <c r="G49" s="59">
        <f t="shared" si="2"/>
        <v>24</v>
      </c>
      <c r="H49" s="60"/>
      <c r="I49" s="63" t="s">
        <v>94</v>
      </c>
      <c r="J49" s="62"/>
      <c r="K49" s="95" t="s">
        <v>99</v>
      </c>
    </row>
    <row r="50" spans="1:11" ht="15.75" thickBot="1" x14ac:dyDescent="0.3">
      <c r="A50" s="24"/>
      <c r="B50" s="25"/>
      <c r="C50" s="26">
        <f>SUM(C32:C49)</f>
        <v>4048.7</v>
      </c>
      <c r="D50" s="26">
        <f>SUM(D32:D46)</f>
        <v>91</v>
      </c>
      <c r="E50" s="26">
        <f>SUM(E32:E46)</f>
        <v>62</v>
      </c>
      <c r="F50" s="26">
        <f>SUM(F32:F46)</f>
        <v>1092</v>
      </c>
      <c r="G50" s="26">
        <f t="shared" si="1"/>
        <v>744</v>
      </c>
      <c r="H50" s="31"/>
      <c r="I50" s="31"/>
      <c r="J50" s="31"/>
      <c r="K50" s="96"/>
    </row>
    <row r="51" spans="1:11" ht="15.75" thickBot="1" x14ac:dyDescent="0.3"/>
    <row r="52" spans="1:11" ht="16.5" thickTop="1" thickBot="1" x14ac:dyDescent="0.3">
      <c r="A52" s="66" t="s">
        <v>48</v>
      </c>
      <c r="B52" s="67"/>
      <c r="C52" s="68">
        <f>SUM(C6,C31,C50)</f>
        <v>6779.4</v>
      </c>
      <c r="D52" s="55"/>
      <c r="E52" s="55"/>
      <c r="F52" s="55"/>
      <c r="G52" s="55"/>
      <c r="I52" s="1" t="s">
        <v>73</v>
      </c>
      <c r="J52" s="86"/>
      <c r="K52" s="87">
        <v>5</v>
      </c>
    </row>
    <row r="53" spans="1:11" ht="16.5" thickTop="1" thickBot="1" x14ac:dyDescent="0.3">
      <c r="A53" s="69" t="s">
        <v>104</v>
      </c>
      <c r="B53" s="70"/>
      <c r="C53" s="71"/>
      <c r="D53" s="72">
        <f>SUM(D6,D31,D50)</f>
        <v>184</v>
      </c>
      <c r="E53" s="73">
        <f>SUM(E6,E31,E50)</f>
        <v>123</v>
      </c>
      <c r="I53" s="4" t="s">
        <v>98</v>
      </c>
      <c r="J53" s="88"/>
      <c r="K53" s="89">
        <v>13</v>
      </c>
    </row>
    <row r="54" spans="1:11" ht="16.5" thickTop="1" thickBot="1" x14ac:dyDescent="0.3">
      <c r="I54" s="4" t="s">
        <v>74</v>
      </c>
      <c r="J54" s="90"/>
      <c r="K54" s="89">
        <v>3</v>
      </c>
    </row>
    <row r="55" spans="1:11" ht="16.5" thickBot="1" x14ac:dyDescent="0.3">
      <c r="A55" s="74" t="s">
        <v>69</v>
      </c>
      <c r="B55" s="75" t="s">
        <v>70</v>
      </c>
      <c r="C55" s="76"/>
      <c r="D55" s="77">
        <f>(D53*7) / 1000</f>
        <v>1.288</v>
      </c>
      <c r="E55" s="78">
        <f>(E53*7) / 1000</f>
        <v>0.86099999999999999</v>
      </c>
      <c r="F55" s="65"/>
      <c r="G55" s="64"/>
      <c r="I55" s="4" t="s">
        <v>97</v>
      </c>
      <c r="J55" s="91"/>
      <c r="K55" s="89">
        <v>8</v>
      </c>
    </row>
    <row r="56" spans="1:11" ht="16.5" thickTop="1" thickBot="1" x14ac:dyDescent="0.3">
      <c r="A56" s="79" t="s">
        <v>71</v>
      </c>
      <c r="B56" s="80" t="s">
        <v>72</v>
      </c>
      <c r="C56" s="81"/>
      <c r="D56" s="79"/>
      <c r="E56" s="82"/>
      <c r="F56" s="83">
        <f>SUM(F6,F31,F50,)</f>
        <v>2208</v>
      </c>
      <c r="G56" s="84">
        <f>SUM(G6,G31,G50)</f>
        <v>1476</v>
      </c>
      <c r="I56" s="4" t="s">
        <v>96</v>
      </c>
      <c r="J56" s="91"/>
      <c r="K56" s="89">
        <v>8</v>
      </c>
    </row>
    <row r="57" spans="1:11" ht="15.75" thickBot="1" x14ac:dyDescent="0.3">
      <c r="F57" s="55"/>
      <c r="G57" s="55"/>
      <c r="I57" s="7" t="s">
        <v>95</v>
      </c>
      <c r="J57" s="94"/>
      <c r="K57" s="92">
        <v>3</v>
      </c>
    </row>
    <row r="58" spans="1:11" ht="15.75" thickTop="1" x14ac:dyDescent="0.25">
      <c r="A58" s="41" t="s">
        <v>65</v>
      </c>
      <c r="B58" s="42"/>
      <c r="C58" s="42">
        <v>290</v>
      </c>
      <c r="D58" s="42"/>
      <c r="E58" s="99">
        <f>C58/C52</f>
        <v>4.2776646900905685E-2</v>
      </c>
      <c r="F58" s="42">
        <f>F6</f>
        <v>108</v>
      </c>
      <c r="G58" s="43">
        <f>G6</f>
        <v>72</v>
      </c>
      <c r="K58" s="50">
        <v>40</v>
      </c>
    </row>
    <row r="59" spans="1:11" x14ac:dyDescent="0.25">
      <c r="A59" s="44" t="s">
        <v>66</v>
      </c>
      <c r="B59" s="38"/>
      <c r="C59" s="38">
        <v>2900</v>
      </c>
      <c r="D59" s="38"/>
      <c r="E59" s="97">
        <f>C31/C52</f>
        <v>0.36947222468065016</v>
      </c>
      <c r="F59" s="38">
        <f>F31</f>
        <v>1008</v>
      </c>
      <c r="G59" s="45">
        <f>G31</f>
        <v>660</v>
      </c>
    </row>
    <row r="60" spans="1:11" ht="15.75" thickBot="1" x14ac:dyDescent="0.3">
      <c r="A60" s="46" t="s">
        <v>67</v>
      </c>
      <c r="B60" s="8"/>
      <c r="C60" s="8">
        <v>4380</v>
      </c>
      <c r="D60" s="8"/>
      <c r="E60" s="98">
        <f>C50/C52</f>
        <v>0.59720624244033393</v>
      </c>
      <c r="F60" s="8">
        <f>F50</f>
        <v>1092</v>
      </c>
      <c r="G60" s="47">
        <f>G50</f>
        <v>744</v>
      </c>
    </row>
    <row r="61" spans="1:11" ht="47.25" customHeight="1" x14ac:dyDescent="0.25"/>
    <row r="84" spans="3:3" x14ac:dyDescent="0.25">
      <c r="C84" s="85"/>
    </row>
  </sheetData>
  <pageMargins left="0.7" right="0.7" top="0.78740157499999996" bottom="0.78740157499999996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Ulrich Walz</dc:creator>
  <cp:lastModifiedBy>Ulrich Walz</cp:lastModifiedBy>
  <cp:lastPrinted>2025-05-06T08:04:40Z</cp:lastPrinted>
  <dcterms:created xsi:type="dcterms:W3CDTF">2023-10-29T17:31:51Z</dcterms:created>
  <dcterms:modified xsi:type="dcterms:W3CDTF">2025-05-06T08:08:44Z</dcterms:modified>
</cp:coreProperties>
</file>